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21120" yWindow="298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H20" i="1"/>
  <c r="H19" i="1"/>
  <c r="H18" i="1"/>
  <c r="H17" i="1"/>
  <c r="H16" i="1"/>
  <c r="H15" i="1"/>
  <c r="H14" i="1"/>
  <c r="H13" i="1"/>
  <c r="H12" i="1"/>
  <c r="H11" i="1"/>
  <c r="H10" i="1"/>
  <c r="H9" i="1"/>
  <c r="G9" i="1"/>
  <c r="F9" i="1"/>
  <c r="E20" i="1"/>
  <c r="E19" i="1"/>
  <c r="E18" i="1"/>
  <c r="E17" i="1"/>
  <c r="E16" i="1"/>
  <c r="E15" i="1"/>
  <c r="E14" i="1"/>
  <c r="E13" i="1"/>
  <c r="E12" i="1"/>
  <c r="E11" i="1"/>
  <c r="E10" i="1"/>
  <c r="E9" i="1"/>
  <c r="C6" i="1"/>
  <c r="B9" i="1"/>
  <c r="B10" i="1"/>
  <c r="B11" i="1"/>
  <c r="B12" i="1"/>
  <c r="B13" i="1"/>
  <c r="B14" i="1"/>
  <c r="B15" i="1"/>
  <c r="B16" i="1"/>
  <c r="B17" i="1"/>
  <c r="B18" i="1"/>
  <c r="B19" i="1"/>
  <c r="B20" i="1"/>
  <c r="D20" i="1"/>
  <c r="D19" i="1"/>
  <c r="D18" i="1"/>
  <c r="D17" i="1"/>
  <c r="D16" i="1"/>
  <c r="D15" i="1"/>
  <c r="D14" i="1"/>
  <c r="D13" i="1"/>
  <c r="D12" i="1"/>
  <c r="D11" i="1"/>
  <c r="C20" i="1"/>
  <c r="C19" i="1"/>
  <c r="C18" i="1"/>
  <c r="C17" i="1"/>
  <c r="C16" i="1"/>
  <c r="C15" i="1"/>
  <c r="C14" i="1"/>
  <c r="C13" i="1"/>
  <c r="C12" i="1"/>
  <c r="C11" i="1"/>
  <c r="D10" i="1"/>
  <c r="D9" i="1"/>
  <c r="C10" i="1"/>
  <c r="C9" i="1"/>
</calcChain>
</file>

<file path=xl/sharedStrings.xml><?xml version="1.0" encoding="utf-8"?>
<sst xmlns="http://schemas.openxmlformats.org/spreadsheetml/2006/main" count="34" uniqueCount="33">
  <si>
    <t>Linac energy/pass</t>
  </si>
  <si>
    <t>MeV</t>
  </si>
  <si>
    <t>Injector energy</t>
  </si>
  <si>
    <t>0L08</t>
  </si>
  <si>
    <t>Brho [T-m]</t>
  </si>
  <si>
    <t>c</t>
  </si>
  <si>
    <t>m/s</t>
  </si>
  <si>
    <t>p [MeV/c]</t>
  </si>
  <si>
    <t>1E01</t>
  </si>
  <si>
    <t>3E01</t>
  </si>
  <si>
    <t>2E01</t>
  </si>
  <si>
    <t>4E01</t>
  </si>
  <si>
    <t>5E01</t>
  </si>
  <si>
    <t>6E01</t>
  </si>
  <si>
    <t>7E01</t>
  </si>
  <si>
    <t>8E01</t>
  </si>
  <si>
    <t>9E01</t>
  </si>
  <si>
    <t>AE01</t>
  </si>
  <si>
    <t>5C00</t>
  </si>
  <si>
    <t>Energy [MeV]</t>
  </si>
  <si>
    <t>Location</t>
  </si>
  <si>
    <t>gamma</t>
  </si>
  <si>
    <t>Bend radius</t>
  </si>
  <si>
    <t>m</t>
  </si>
  <si>
    <t>SR loss is 180 deg arc is roughly e^2 gamma^4 / (6 epsilon_0 rho)</t>
  </si>
  <si>
    <t>or 6.0317e-15 MeV * gamma^4/rho [m]</t>
  </si>
  <si>
    <t>SR loss [MeV]</t>
  </si>
  <si>
    <t>SR loss net [MeV]</t>
  </si>
  <si>
    <t>Energy Tot [MeV]</t>
  </si>
  <si>
    <t>In following arc</t>
  </si>
  <si>
    <t>Quad length</t>
  </si>
  <si>
    <t>cm</t>
  </si>
  <si>
    <t>G/K1 [G/m^-2]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</si>
</sst>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11" fontId="0" fillId="0" borderId="0" xfId="0" applyNumberFormat="1"/>
    <xf numFmtId="164" fontId="0" fillId="0" borderId="0" xfId="0" applyNumberFormat="1"/>
    <xf numFmtId="11" fontId="0" fillId="0" borderId="0" xfId="0" quotePrefix="1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11" fontId="0" fillId="2" borderId="0" xfId="0" applyNumberFormat="1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C4" sqref="C4"/>
    </sheetView>
  </sheetViews>
  <sheetFormatPr baseColWidth="10" defaultRowHeight="15" x14ac:dyDescent="0"/>
  <cols>
    <col min="1" max="1" width="15.83203125" bestFit="1" customWidth="1"/>
    <col min="2" max="2" width="12.33203125" bestFit="1" customWidth="1"/>
    <col min="3" max="3" width="12.1640625" bestFit="1" customWidth="1"/>
    <col min="4" max="4" width="10" bestFit="1" customWidth="1"/>
    <col min="6" max="6" width="12.6640625" customWidth="1"/>
    <col min="7" max="7" width="16.33203125" customWidth="1"/>
    <col min="8" max="8" width="15.5" customWidth="1"/>
    <col min="9" max="9" width="12.5" customWidth="1"/>
  </cols>
  <sheetData>
    <row r="1" spans="1:9">
      <c r="A1" t="s">
        <v>5</v>
      </c>
      <c r="B1" t="s">
        <v>6</v>
      </c>
      <c r="C1" s="2">
        <v>299792458</v>
      </c>
      <c r="E1" t="s">
        <v>24</v>
      </c>
    </row>
    <row r="2" spans="1:9">
      <c r="A2" t="s">
        <v>22</v>
      </c>
      <c r="B2" t="s">
        <v>23</v>
      </c>
      <c r="C2" s="8">
        <v>80</v>
      </c>
      <c r="E2" t="s">
        <v>25</v>
      </c>
    </row>
    <row r="3" spans="1:9">
      <c r="A3" t="s">
        <v>30</v>
      </c>
      <c r="B3" t="s">
        <v>31</v>
      </c>
      <c r="C3" s="8">
        <v>30</v>
      </c>
    </row>
    <row r="5" spans="1:9">
      <c r="A5" t="s">
        <v>0</v>
      </c>
      <c r="B5" t="s">
        <v>1</v>
      </c>
      <c r="C5" s="1">
        <v>1090</v>
      </c>
    </row>
    <row r="6" spans="1:9">
      <c r="A6" t="s">
        <v>2</v>
      </c>
      <c r="B6" t="s">
        <v>1</v>
      </c>
      <c r="C6">
        <f>123*C5/1090</f>
        <v>123</v>
      </c>
    </row>
    <row r="7" spans="1:9">
      <c r="F7" t="s">
        <v>29</v>
      </c>
    </row>
    <row r="8" spans="1:9">
      <c r="A8" s="7" t="s">
        <v>20</v>
      </c>
      <c r="B8" s="7" t="s">
        <v>19</v>
      </c>
      <c r="C8" s="7" t="s">
        <v>7</v>
      </c>
      <c r="D8" s="7" t="s">
        <v>4</v>
      </c>
      <c r="E8" s="7" t="s">
        <v>21</v>
      </c>
      <c r="F8" s="7" t="s">
        <v>26</v>
      </c>
      <c r="G8" s="7" t="s">
        <v>27</v>
      </c>
      <c r="H8" s="7" t="s">
        <v>28</v>
      </c>
      <c r="I8" s="7" t="s">
        <v>32</v>
      </c>
    </row>
    <row r="9" spans="1:9">
      <c r="A9" t="s">
        <v>3</v>
      </c>
      <c r="B9" s="6">
        <f>C6</f>
        <v>123</v>
      </c>
      <c r="C9" s="6">
        <f>SQRT(B9*B9-0.511*0.511)</f>
        <v>122.99893852794015</v>
      </c>
      <c r="D9" s="3">
        <f>1000000*B9/$C$1</f>
        <v>0.41028383709372701</v>
      </c>
      <c r="E9" s="3">
        <f>B9/0.511</f>
        <v>240.70450097847359</v>
      </c>
      <c r="F9" s="6">
        <f>0.0000000000000060317*E9*E9*E9*E9/$C$2</f>
        <v>2.5309676315896561E-7</v>
      </c>
      <c r="G9" s="6">
        <f>F9</f>
        <v>2.5309676315896561E-7</v>
      </c>
      <c r="H9" s="6">
        <f>B9</f>
        <v>123</v>
      </c>
      <c r="I9" s="6">
        <f>D9*$C$3*100</f>
        <v>1230.851511281181</v>
      </c>
    </row>
    <row r="10" spans="1:9">
      <c r="A10" s="4" t="s">
        <v>8</v>
      </c>
      <c r="B10" s="6">
        <f>B9+$C$5</f>
        <v>1213</v>
      </c>
      <c r="C10" s="6">
        <f>SQRT(B10*B10-0.511*0.511)</f>
        <v>1212.9998923656176</v>
      </c>
      <c r="D10" s="3">
        <f>1000000*B10/$C$1</f>
        <v>4.0461324747535841</v>
      </c>
      <c r="E10" s="3">
        <f t="shared" ref="E10:E20" si="0">B10/0.511</f>
        <v>2373.7769080234834</v>
      </c>
      <c r="F10" s="6">
        <f t="shared" ref="F10:F19" si="1">0.0000000000000060317*E10*E10*E10*E10/$C$2</f>
        <v>2.3939184327164795E-3</v>
      </c>
      <c r="G10" s="6">
        <f>G9+F10</f>
        <v>2.3941715294796386E-3</v>
      </c>
      <c r="H10" s="6">
        <f>B10-G9</f>
        <v>1212.9999997469033</v>
      </c>
      <c r="I10" s="6">
        <f t="shared" ref="I10:I20" si="2">D10*$C$3*100</f>
        <v>12138.397424260753</v>
      </c>
    </row>
    <row r="11" spans="1:9">
      <c r="A11" s="5" t="s">
        <v>10</v>
      </c>
      <c r="B11" s="6">
        <f t="shared" ref="B11:B20" si="3">B10+$C$5</f>
        <v>2303</v>
      </c>
      <c r="C11" s="6">
        <f t="shared" ref="C11:C20" si="4">SQRT(B11*B11-0.511*0.511)</f>
        <v>2302.99994330851</v>
      </c>
      <c r="D11" s="3">
        <f t="shared" ref="D11:D20" si="5">1000000*B11/$C$1</f>
        <v>7.6819811124134416</v>
      </c>
      <c r="E11" s="3">
        <f t="shared" si="0"/>
        <v>4506.8493150684926</v>
      </c>
      <c r="F11" s="6">
        <f t="shared" si="1"/>
        <v>3.110583737491332E-2</v>
      </c>
      <c r="G11" s="6">
        <f t="shared" ref="G11:G19" si="6">G10+F11</f>
        <v>3.3500008904392961E-2</v>
      </c>
      <c r="H11" s="6">
        <f t="shared" ref="H11:H19" si="7">B11-G10</f>
        <v>2302.9976058284706</v>
      </c>
      <c r="I11" s="6">
        <f t="shared" si="2"/>
        <v>23045.943337240325</v>
      </c>
    </row>
    <row r="12" spans="1:9">
      <c r="A12" s="5" t="s">
        <v>9</v>
      </c>
      <c r="B12" s="6">
        <f t="shared" si="3"/>
        <v>3393</v>
      </c>
      <c r="C12" s="6">
        <f t="shared" si="4"/>
        <v>3392.9999615206307</v>
      </c>
      <c r="D12" s="3">
        <f t="shared" si="5"/>
        <v>11.317829750073299</v>
      </c>
      <c r="E12" s="3">
        <f t="shared" si="0"/>
        <v>6639.9217221135032</v>
      </c>
      <c r="F12" s="6">
        <f t="shared" si="1"/>
        <v>0.14655531857364884</v>
      </c>
      <c r="G12" s="6">
        <f t="shared" si="6"/>
        <v>0.18005532747804182</v>
      </c>
      <c r="H12" s="6">
        <f t="shared" si="7"/>
        <v>3392.9664999910956</v>
      </c>
      <c r="I12" s="6">
        <f t="shared" si="2"/>
        <v>33953.4892502199</v>
      </c>
    </row>
    <row r="13" spans="1:9">
      <c r="A13" s="5" t="s">
        <v>11</v>
      </c>
      <c r="B13" s="6">
        <f t="shared" si="3"/>
        <v>4483</v>
      </c>
      <c r="C13" s="6">
        <f t="shared" si="4"/>
        <v>4482.9999708765336</v>
      </c>
      <c r="D13" s="3">
        <f t="shared" si="5"/>
        <v>14.953678387733156</v>
      </c>
      <c r="E13" s="3">
        <f t="shared" si="0"/>
        <v>8772.9941291585128</v>
      </c>
      <c r="F13" s="6">
        <f t="shared" si="1"/>
        <v>0.44662301677069782</v>
      </c>
      <c r="G13" s="6">
        <f t="shared" si="6"/>
        <v>0.62667834424873958</v>
      </c>
      <c r="H13" s="6">
        <f t="shared" si="7"/>
        <v>4482.8199446725221</v>
      </c>
      <c r="I13" s="6">
        <f t="shared" si="2"/>
        <v>44861.035163199464</v>
      </c>
    </row>
    <row r="14" spans="1:9">
      <c r="A14" s="5" t="s">
        <v>12</v>
      </c>
      <c r="B14" s="6">
        <f t="shared" si="3"/>
        <v>5573</v>
      </c>
      <c r="C14" s="6">
        <f t="shared" si="4"/>
        <v>5572.9999765726716</v>
      </c>
      <c r="D14" s="3">
        <f t="shared" si="5"/>
        <v>18.589527025393014</v>
      </c>
      <c r="E14" s="3">
        <f t="shared" si="0"/>
        <v>10906.066536203522</v>
      </c>
      <c r="F14" s="6">
        <f t="shared" si="1"/>
        <v>1.0666509327993152</v>
      </c>
      <c r="G14" s="6">
        <f t="shared" si="6"/>
        <v>1.6933292770480548</v>
      </c>
      <c r="H14" s="6">
        <f t="shared" si="7"/>
        <v>5572.3733216557512</v>
      </c>
      <c r="I14" s="6">
        <f t="shared" si="2"/>
        <v>55768.581076179042</v>
      </c>
    </row>
    <row r="15" spans="1:9">
      <c r="A15" s="5" t="s">
        <v>13</v>
      </c>
      <c r="B15" s="6">
        <f t="shared" si="3"/>
        <v>6663</v>
      </c>
      <c r="C15" s="6">
        <f t="shared" si="4"/>
        <v>6662.9999804051477</v>
      </c>
      <c r="D15" s="3">
        <f t="shared" si="5"/>
        <v>22.225375663052873</v>
      </c>
      <c r="E15" s="3">
        <f t="shared" si="0"/>
        <v>13039.138943248532</v>
      </c>
      <c r="F15" s="6">
        <f t="shared" si="1"/>
        <v>2.1794424135842361</v>
      </c>
      <c r="G15" s="6">
        <f t="shared" si="6"/>
        <v>3.8727716906322911</v>
      </c>
      <c r="H15" s="6">
        <f t="shared" si="7"/>
        <v>6661.3066707229518</v>
      </c>
      <c r="I15" s="6">
        <f t="shared" si="2"/>
        <v>66676.126989158613</v>
      </c>
    </row>
    <row r="16" spans="1:9">
      <c r="A16" s="5" t="s">
        <v>14</v>
      </c>
      <c r="B16" s="6">
        <f t="shared" si="3"/>
        <v>7753</v>
      </c>
      <c r="C16" s="6">
        <f t="shared" si="4"/>
        <v>7752.9999831600026</v>
      </c>
      <c r="D16" s="3">
        <f t="shared" si="5"/>
        <v>25.861224300712728</v>
      </c>
      <c r="E16" s="3">
        <f t="shared" si="0"/>
        <v>15172.211350293543</v>
      </c>
      <c r="F16" s="6">
        <f t="shared" si="1"/>
        <v>3.9952621521416751</v>
      </c>
      <c r="G16" s="6">
        <f t="shared" si="6"/>
        <v>7.8680338427739667</v>
      </c>
      <c r="H16" s="6">
        <f t="shared" si="7"/>
        <v>7749.1272283093676</v>
      </c>
      <c r="I16" s="6">
        <f t="shared" si="2"/>
        <v>77583.672902138191</v>
      </c>
    </row>
    <row r="17" spans="1:9">
      <c r="A17" s="5" t="s">
        <v>15</v>
      </c>
      <c r="B17" s="6">
        <f t="shared" si="3"/>
        <v>8843</v>
      </c>
      <c r="C17" s="6">
        <f t="shared" si="4"/>
        <v>8842.9999852357232</v>
      </c>
      <c r="D17" s="3">
        <f t="shared" si="5"/>
        <v>29.497072938372586</v>
      </c>
      <c r="E17" s="3">
        <f t="shared" si="0"/>
        <v>17305.283757338551</v>
      </c>
      <c r="F17" s="6">
        <f t="shared" si="1"/>
        <v>6.7618361875793251</v>
      </c>
      <c r="G17" s="6">
        <f t="shared" si="6"/>
        <v>14.629870030353292</v>
      </c>
      <c r="H17" s="6">
        <f t="shared" si="7"/>
        <v>8835.1319661572252</v>
      </c>
      <c r="I17" s="6">
        <f t="shared" si="2"/>
        <v>88491.218815117754</v>
      </c>
    </row>
    <row r="18" spans="1:9">
      <c r="A18" s="5" t="s">
        <v>16</v>
      </c>
      <c r="B18" s="6">
        <f t="shared" si="3"/>
        <v>9933</v>
      </c>
      <c r="C18" s="6">
        <f t="shared" si="4"/>
        <v>9932.9999868558843</v>
      </c>
      <c r="D18" s="3">
        <f t="shared" si="5"/>
        <v>33.132921576032444</v>
      </c>
      <c r="E18" s="3">
        <f t="shared" si="0"/>
        <v>19438.35616438356</v>
      </c>
      <c r="F18" s="6">
        <f t="shared" si="1"/>
        <v>10.764351905096362</v>
      </c>
      <c r="G18" s="6">
        <f t="shared" si="6"/>
        <v>25.394221935449654</v>
      </c>
      <c r="H18" s="6">
        <f t="shared" si="7"/>
        <v>9918.3701299696459</v>
      </c>
      <c r="I18" s="6">
        <f t="shared" si="2"/>
        <v>99398.764728097332</v>
      </c>
    </row>
    <row r="19" spans="1:9">
      <c r="A19" s="5" t="s">
        <v>17</v>
      </c>
      <c r="B19" s="6">
        <f t="shared" si="3"/>
        <v>11023</v>
      </c>
      <c r="C19" s="6">
        <f t="shared" si="4"/>
        <v>11022.999988155629</v>
      </c>
      <c r="D19" s="3">
        <f t="shared" si="5"/>
        <v>36.768770213692299</v>
      </c>
      <c r="E19" s="3">
        <f t="shared" si="0"/>
        <v>21571.428571428572</v>
      </c>
      <c r="F19" s="6">
        <f t="shared" si="1"/>
        <v>16.325458035983448</v>
      </c>
      <c r="G19" s="6">
        <f t="shared" si="6"/>
        <v>41.719679971433102</v>
      </c>
      <c r="H19" s="6">
        <f t="shared" si="7"/>
        <v>10997.60577806455</v>
      </c>
      <c r="I19" s="6">
        <f t="shared" si="2"/>
        <v>110306.3106410769</v>
      </c>
    </row>
    <row r="20" spans="1:9">
      <c r="A20" s="5" t="s">
        <v>18</v>
      </c>
      <c r="B20" s="6">
        <f t="shared" si="3"/>
        <v>12113</v>
      </c>
      <c r="C20" s="6">
        <f t="shared" si="4"/>
        <v>12112.999989221456</v>
      </c>
      <c r="D20" s="3">
        <f t="shared" si="5"/>
        <v>40.404618851352154</v>
      </c>
      <c r="E20" s="3">
        <f t="shared" si="0"/>
        <v>23704.500978473581</v>
      </c>
      <c r="F20" s="6"/>
      <c r="G20" s="6"/>
      <c r="H20" s="6">
        <f>B20-G19</f>
        <v>12071.280320028567</v>
      </c>
      <c r="I20" s="6">
        <f t="shared" si="2"/>
        <v>121213.85655405647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Brookhaven National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Satogata</dc:creator>
  <cp:lastModifiedBy>Todd Satogata</cp:lastModifiedBy>
  <dcterms:created xsi:type="dcterms:W3CDTF">2015-09-23T14:53:58Z</dcterms:created>
  <dcterms:modified xsi:type="dcterms:W3CDTF">2015-09-23T15:35:19Z</dcterms:modified>
</cp:coreProperties>
</file>